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дод9" sheetId="1" r:id="rId1"/>
  </sheets>
  <externalReferences>
    <externalReference r:id="rId4"/>
    <externalReference r:id="rId5"/>
  </externalReferences>
  <definedNames>
    <definedName name="__1Excel_BuiltIn_Print_Titles_1_1">(#REF!,#REF!)</definedName>
    <definedName name="_1Excel_BuiltIn_Print_Titles_1_1">(#REF!,#REF!)</definedName>
    <definedName name="CREXPORT">#REF!</definedName>
    <definedName name="Excel_BuiltIn_Database">#REF!</definedName>
    <definedName name="Excel_BuiltIn_Print_Titles" localSheetId="0">'дод9'!$A$6:$IU$7</definedName>
    <definedName name="Excel_BuiltIn_Print_Titles" localSheetId="0">'дод9'!$A$6:$A$7</definedName>
    <definedName name="_xlnm.Print_Titles" localSheetId="0">'дод9'!$6:$7</definedName>
    <definedName name="_xlnm.Print_Area" localSheetId="0">'дод9'!$A$1:$I$46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<sst xmlns="http://schemas.openxmlformats.org/spreadsheetml/2006/main" count="51" uniqueCount="50">
  <si>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 xml:space="preserve">Аналіз </t>
  </si>
  <si>
    <t>про виконання бюджету Дубенської територіальної громади по доходах за  2023рік</t>
  </si>
  <si>
    <t>ТИС.ГРН.</t>
  </si>
  <si>
    <t>ВИДИ ДОХОДІВ</t>
  </si>
  <si>
    <t>Затверджено на 2023 рік</t>
  </si>
  <si>
    <t>Фактично надійшло за  2023 р</t>
  </si>
  <si>
    <t>Відхилення до плану  з урахуванням змін</t>
  </si>
  <si>
    <t>Фактично надійшло за  2022 р</t>
  </si>
  <si>
    <t>% виконання 2023 до 2022</t>
  </si>
  <si>
    <t>Відхилення 2023 до 2022р</t>
  </si>
  <si>
    <t>відносне 
%</t>
  </si>
  <si>
    <t xml:space="preserve">абсолютне                          (+,-)  </t>
  </si>
  <si>
    <t>ЗАГАЛЬНИЙ ФОНД</t>
  </si>
  <si>
    <t>Податок та збір на доходи фізичних осіб</t>
  </si>
  <si>
    <t>Податок на прибуток підприємств ком. Власності</t>
  </si>
  <si>
    <t>Рентна плата за користування надрами копалин місцевого значення</t>
  </si>
  <si>
    <t>Акцизний податок з роздрібної торгівлі підакцизних товарів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</si>
  <si>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</si>
  <si>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</si>
  <si>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180101-180104</t>
  </si>
  <si>
    <t>Податок на нерухоме майно, відмінне від земельної ділянки</t>
  </si>
  <si>
    <t>180105-180109</t>
  </si>
  <si>
    <t>Плата за землю</t>
  </si>
  <si>
    <t>180110-180111</t>
  </si>
  <si>
    <t>Транспортний податок</t>
  </si>
  <si>
    <t>Туристичний збір</t>
  </si>
  <si>
    <t>Єдиний податок, всього</t>
  </si>
  <si>
    <t>Адміністративний  збір на проведення державної реєстрації юридичних осіб та фізичних осіб-підприємців та громадських формувань</t>
  </si>
  <si>
    <t xml:space="preserve"> </t>
  </si>
  <si>
    <t>22012500, 126,129</t>
  </si>
  <si>
    <t>Адміністративні послуги і збори</t>
  </si>
  <si>
    <t>Надходження від орендної плати за корист. ЦМК</t>
  </si>
  <si>
    <t>Державне мито</t>
  </si>
  <si>
    <t>21081100-21081500</t>
  </si>
  <si>
    <t xml:space="preserve">Адміністративні штрафи та санкції </t>
  </si>
  <si>
    <t>Інші надходження</t>
  </si>
  <si>
    <t>Всього власні доходи</t>
  </si>
  <si>
    <t xml:space="preserve">Субвенції </t>
  </si>
  <si>
    <t>Освітня субвенція</t>
  </si>
  <si>
    <t>ВСЬОГО ЗАГАЛЬНИЙ  ФОНД</t>
  </si>
  <si>
    <t>СПЕЦІАЛЬНИЙ ФОНД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</si>
  <si>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</si>
  <si>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</si>
  <si>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Грошові стягнення за шкоду заподіяну поруш. законодавства  про охорону навколишнього природного середовища</t>
  </si>
  <si>
    <t>Власні надходження бюджетних установ — разом</t>
  </si>
  <si>
    <t>Надходження від відчуження майна, яке знаходиться у комунальній власності</t>
  </si>
  <si>
    <t>Кошти від продажу землі</t>
  </si>
  <si>
    <t>Спеціальний фонд (власні доходи)</t>
  </si>
  <si>
    <t>ВСЬОГО СПЕЦІАЛЬНИЙ  ФОНД</t>
  </si>
  <si>
    <t>РАЗОМ ДОХОДІВ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</si>
</sst>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р_._-;\-* #,##0_р_._-;_-* \-_р_._-;_-@_-"/>
    <numFmt numFmtId="165" formatCode="_-* #,##0.00\ _р_._-;\-* #,##0.00\ _р_._-;_-* \-??\ _р_._-;_-@_-"/>
    <numFmt numFmtId="166" formatCode="#,##0.0"/>
    <numFmt numFmtId="167" formatCode="0.0%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Peterburg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7" borderId="1" applyNumberFormat="0" applyAlignment="0" applyProtection="0"/>
    <xf numFmtId="9" fontId="3" fillId="0" borderId="0" applyFill="0" applyBorder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" fillId="0" borderId="6" applyNumberFormat="0" applyFill="0" applyAlignment="0" applyProtection="0"/>
    <xf numFmtId="0" fontId="8" fillId="16" borderId="7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4" borderId="8" applyNumberForma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6" fillId="0" borderId="0" xfId="57" applyFont="1">
      <alignment/>
      <protection/>
    </xf>
    <xf numFmtId="0" fontId="17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/>
      <protection/>
    </xf>
    <xf numFmtId="0" fontId="16" fillId="0" borderId="10" xfId="57" applyFont="1" applyBorder="1">
      <alignment/>
      <protection/>
    </xf>
    <xf numFmtId="0" fontId="16" fillId="0" borderId="11" xfId="57" applyFont="1" applyBorder="1">
      <alignment/>
      <protection/>
    </xf>
    <xf numFmtId="0" fontId="16" fillId="0" borderId="12" xfId="57" applyFont="1" applyBorder="1" applyAlignment="1">
      <alignment horizontal="center" vertical="top" wrapText="1"/>
      <protection/>
    </xf>
    <xf numFmtId="0" fontId="16" fillId="18" borderId="11" xfId="57" applyFont="1" applyFill="1" applyBorder="1">
      <alignment/>
      <protection/>
    </xf>
    <xf numFmtId="0" fontId="17" fillId="18" borderId="12" xfId="56" applyFont="1" applyFill="1" applyBorder="1" applyAlignment="1">
      <alignment horizontal="center" vertical="center" wrapText="1"/>
      <protection/>
    </xf>
    <xf numFmtId="0" fontId="20" fillId="0" borderId="13" xfId="56" applyFont="1" applyFill="1" applyBorder="1" applyAlignment="1">
      <alignment horizontal="right" wrapText="1"/>
      <protection/>
    </xf>
    <xf numFmtId="0" fontId="21" fillId="0" borderId="12" xfId="56" applyFont="1" applyFill="1" applyBorder="1" applyAlignment="1">
      <alignment horizontal="left" wrapText="1"/>
      <protection/>
    </xf>
    <xf numFmtId="166" fontId="22" fillId="0" borderId="12" xfId="57" applyNumberFormat="1" applyFont="1" applyBorder="1">
      <alignment/>
      <protection/>
    </xf>
    <xf numFmtId="166" fontId="23" fillId="0" borderId="12" xfId="57" applyNumberFormat="1" applyFont="1" applyBorder="1">
      <alignment/>
      <protection/>
    </xf>
    <xf numFmtId="167" fontId="23" fillId="0" borderId="12" xfId="41" applyNumberFormat="1" applyFont="1" applyFill="1" applyBorder="1" applyAlignment="1" applyProtection="1">
      <alignment/>
      <protection/>
    </xf>
    <xf numFmtId="166" fontId="18" fillId="0" borderId="12" xfId="57" applyNumberFormat="1" applyFont="1" applyBorder="1">
      <alignment/>
      <protection/>
    </xf>
    <xf numFmtId="166" fontId="19" fillId="0" borderId="12" xfId="57" applyNumberFormat="1" applyFont="1" applyBorder="1">
      <alignment/>
      <protection/>
    </xf>
    <xf numFmtId="0" fontId="21" fillId="0" borderId="14" xfId="56" applyFont="1" applyFill="1" applyBorder="1" applyAlignment="1">
      <alignment horizontal="left" wrapText="1"/>
      <protection/>
    </xf>
    <xf numFmtId="0" fontId="17" fillId="0" borderId="14" xfId="56" applyFont="1" applyFill="1" applyBorder="1" applyAlignment="1">
      <alignment horizontal="left" wrapText="1"/>
      <protection/>
    </xf>
    <xf numFmtId="167" fontId="22" fillId="0" borderId="12" xfId="41" applyNumberFormat="1" applyFont="1" applyFill="1" applyBorder="1" applyAlignment="1" applyProtection="1">
      <alignment/>
      <protection/>
    </xf>
    <xf numFmtId="0" fontId="24" fillId="18" borderId="13" xfId="57" applyFont="1" applyFill="1" applyBorder="1">
      <alignment/>
      <protection/>
    </xf>
    <xf numFmtId="0" fontId="17" fillId="18" borderId="14" xfId="57" applyFont="1" applyFill="1" applyBorder="1" applyAlignment="1">
      <alignment horizontal="center" vertical="center" wrapText="1"/>
      <protection/>
    </xf>
    <xf numFmtId="166" fontId="18" fillId="18" borderId="12" xfId="57" applyNumberFormat="1" applyFont="1" applyFill="1" applyBorder="1">
      <alignment/>
      <protection/>
    </xf>
    <xf numFmtId="167" fontId="22" fillId="19" borderId="12" xfId="41" applyNumberFormat="1" applyFont="1" applyFill="1" applyBorder="1" applyAlignment="1" applyProtection="1">
      <alignment/>
      <protection/>
    </xf>
    <xf numFmtId="166" fontId="22" fillId="20" borderId="12" xfId="57" applyNumberFormat="1" applyFont="1" applyFill="1" applyBorder="1">
      <alignment/>
      <protection/>
    </xf>
    <xf numFmtId="167" fontId="18" fillId="18" borderId="12" xfId="41" applyNumberFormat="1" applyFont="1" applyFill="1" applyBorder="1" applyAlignment="1" applyProtection="1">
      <alignment/>
      <protection/>
    </xf>
    <xf numFmtId="166" fontId="22" fillId="19" borderId="12" xfId="57" applyNumberFormat="1" applyFont="1" applyFill="1" applyBorder="1">
      <alignment/>
      <protection/>
    </xf>
    <xf numFmtId="0" fontId="16" fillId="18" borderId="15" xfId="57" applyFont="1" applyFill="1" applyBorder="1">
      <alignment/>
      <protection/>
    </xf>
    <xf numFmtId="0" fontId="17" fillId="18" borderId="16" xfId="57" applyFont="1" applyFill="1" applyBorder="1" applyAlignment="1">
      <alignment horizontal="center" vertical="center" wrapText="1"/>
      <protection/>
    </xf>
    <xf numFmtId="167" fontId="23" fillId="19" borderId="12" xfId="41" applyNumberFormat="1" applyFont="1" applyFill="1" applyBorder="1" applyAlignment="1" applyProtection="1">
      <alignment/>
      <protection/>
    </xf>
    <xf numFmtId="166" fontId="23" fillId="20" borderId="12" xfId="57" applyNumberFormat="1" applyFont="1" applyFill="1" applyBorder="1">
      <alignment/>
      <protection/>
    </xf>
    <xf numFmtId="0" fontId="16" fillId="0" borderId="13" xfId="57" applyFont="1" applyFill="1" applyBorder="1">
      <alignment/>
      <protection/>
    </xf>
    <xf numFmtId="0" fontId="21" fillId="0" borderId="12" xfId="57" applyFont="1" applyFill="1" applyBorder="1" applyAlignment="1">
      <alignment horizontal="left" vertical="top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19" fillId="0" borderId="12" xfId="57" applyFont="1" applyFill="1" applyBorder="1" applyAlignment="1">
      <alignment horizontal="right" vertical="center" wrapText="1"/>
      <protection/>
    </xf>
    <xf numFmtId="0" fontId="20" fillId="0" borderId="13" xfId="57" applyFont="1" applyFill="1" applyBorder="1">
      <alignment/>
      <protection/>
    </xf>
    <xf numFmtId="0" fontId="20" fillId="0" borderId="13" xfId="57" applyFont="1" applyBorder="1">
      <alignment/>
      <protection/>
    </xf>
    <xf numFmtId="0" fontId="17" fillId="0" borderId="12" xfId="56" applyFont="1" applyFill="1" applyBorder="1" applyAlignment="1">
      <alignment horizontal="left" wrapText="1"/>
      <protection/>
    </xf>
    <xf numFmtId="0" fontId="24" fillId="18" borderId="17" xfId="57" applyFont="1" applyFill="1" applyBorder="1">
      <alignment/>
      <protection/>
    </xf>
    <xf numFmtId="0" fontId="17" fillId="18" borderId="17" xfId="57" applyFont="1" applyFill="1" applyBorder="1" applyAlignment="1">
      <alignment horizontal="center" vertical="center" wrapText="1"/>
      <protection/>
    </xf>
    <xf numFmtId="166" fontId="18" fillId="18" borderId="17" xfId="57" applyNumberFormat="1" applyFont="1" applyFill="1" applyBorder="1">
      <alignment/>
      <protection/>
    </xf>
    <xf numFmtId="167" fontId="22" fillId="19" borderId="17" xfId="41" applyNumberFormat="1" applyFont="1" applyFill="1" applyBorder="1" applyAlignment="1" applyProtection="1">
      <alignment/>
      <protection/>
    </xf>
    <xf numFmtId="166" fontId="22" fillId="19" borderId="17" xfId="57" applyNumberFormat="1" applyFont="1" applyFill="1" applyBorder="1">
      <alignment/>
      <protection/>
    </xf>
    <xf numFmtId="0" fontId="25" fillId="19" borderId="17" xfId="57" applyFont="1" applyFill="1" applyBorder="1">
      <alignment/>
      <protection/>
    </xf>
    <xf numFmtId="0" fontId="26" fillId="19" borderId="17" xfId="57" applyFont="1" applyFill="1" applyBorder="1">
      <alignment/>
      <protection/>
    </xf>
    <xf numFmtId="0" fontId="17" fillId="19" borderId="17" xfId="57" applyFont="1" applyFill="1" applyBorder="1">
      <alignment/>
      <protection/>
    </xf>
    <xf numFmtId="167" fontId="17" fillId="19" borderId="17" xfId="41" applyNumberFormat="1" applyFont="1" applyFill="1" applyBorder="1" applyAlignment="1" applyProtection="1">
      <alignment/>
      <protection/>
    </xf>
    <xf numFmtId="166" fontId="17" fillId="19" borderId="17" xfId="57" applyNumberFormat="1" applyFont="1" applyFill="1" applyBorder="1">
      <alignment/>
      <protection/>
    </xf>
    <xf numFmtId="0" fontId="21" fillId="0" borderId="0" xfId="57" applyFont="1">
      <alignment/>
      <protection/>
    </xf>
    <xf numFmtId="0" fontId="17" fillId="0" borderId="0" xfId="56" applyFont="1" applyBorder="1" applyAlignment="1">
      <alignment horizontal="center"/>
      <protection/>
    </xf>
    <xf numFmtId="0" fontId="17" fillId="0" borderId="18" xfId="56" applyFont="1" applyBorder="1" applyAlignment="1">
      <alignment horizontal="center" vertical="center" wrapText="1"/>
      <protection/>
    </xf>
    <xf numFmtId="0" fontId="19" fillId="0" borderId="18" xfId="57" applyFont="1" applyBorder="1" applyAlignment="1">
      <alignment horizontal="center" vertical="top" wrapText="1"/>
      <protection/>
    </xf>
    <xf numFmtId="0" fontId="19" fillId="0" borderId="18" xfId="57" applyFont="1" applyBorder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ідсотковий 2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3" xfId="51"/>
    <cellStyle name="Итог" xfId="52"/>
    <cellStyle name="Контрольная ячейка" xfId="53"/>
    <cellStyle name="Название" xfId="54"/>
    <cellStyle name="Нейтральный" xfId="55"/>
    <cellStyle name="Обычный_Ан-1-01-01(р)" xfId="56"/>
    <cellStyle name="Обычный_Оч.200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Тысячи [0]_Розподіл (2)" xfId="65"/>
    <cellStyle name="Тысячи_бюджет 1998 по клас.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gfuflsrv\ochernyak\&#1042;&#1110;&#1090;&#1072;&#1083;&#1110;&#1081;\&#1047;&#1074;&#1110;&#1090;&#1080;%20&#1085;&#1072;%20&#1050;&#1080;&#1111;&#1074;\&#1047;&#1042;&#1030;&#1058;%20&#1085;&#1072;%20&#1052;&#1060;&#1059;%202019\&#1047;&#1074;&#1110;&#1090;%202019%20(&#1079;%20&#1052;&#1060;&#1059;)\&#1047;&#1072;&#1088;&#1087;&#1083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зичення (умови,об&quot;єкти)"/>
      <sheetName val="гарантії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42"/>
  <sheetViews>
    <sheetView tabSelected="1" view="pageBreakPreview" zoomScale="77" zoomScaleNormal="70" zoomScaleSheetLayoutView="7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K36" sqref="K36"/>
    </sheetView>
  </sheetViews>
  <sheetFormatPr defaultColWidth="11.57421875" defaultRowHeight="12.75"/>
  <cols>
    <col min="1" max="1" width="14.28125" style="1" customWidth="1"/>
    <col min="2" max="2" width="66.57421875" style="1" customWidth="1"/>
    <col min="3" max="3" width="16.57421875" style="1" customWidth="1"/>
    <col min="4" max="4" width="16.28125" style="1" customWidth="1"/>
    <col min="5" max="5" width="13.00390625" style="1" customWidth="1"/>
    <col min="6" max="7" width="14.7109375" style="1" customWidth="1"/>
    <col min="8" max="8" width="11.28125" style="1" customWidth="1"/>
    <col min="9" max="9" width="14.7109375" style="1" customWidth="1"/>
    <col min="10" max="255" width="9.140625" style="1" customWidth="1"/>
  </cols>
  <sheetData>
    <row r="2" spans="1:9" ht="19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18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ht="18" customHeight="1">
      <c r="B4" s="2"/>
    </row>
    <row r="5" spans="2:9" ht="16.5" customHeight="1">
      <c r="B5" s="3"/>
      <c r="I5" s="1" t="s">
        <v>2</v>
      </c>
    </row>
    <row r="6" spans="1:9" ht="30" customHeight="1">
      <c r="A6" s="4"/>
      <c r="B6" s="49" t="s">
        <v>3</v>
      </c>
      <c r="C6" s="50" t="s">
        <v>4</v>
      </c>
      <c r="D6" s="50" t="s">
        <v>5</v>
      </c>
      <c r="E6" s="51" t="s">
        <v>6</v>
      </c>
      <c r="F6" s="51"/>
      <c r="G6" s="50" t="s">
        <v>7</v>
      </c>
      <c r="H6" s="51" t="s">
        <v>8</v>
      </c>
      <c r="I6" s="51" t="s">
        <v>9</v>
      </c>
    </row>
    <row r="7" spans="1:9" ht="48" customHeight="1">
      <c r="A7" s="5"/>
      <c r="B7" s="49"/>
      <c r="C7" s="50"/>
      <c r="D7" s="50"/>
      <c r="E7" s="6" t="s">
        <v>10</v>
      </c>
      <c r="F7" s="6" t="s">
        <v>11</v>
      </c>
      <c r="G7" s="50"/>
      <c r="H7" s="51"/>
      <c r="I7" s="51"/>
    </row>
    <row r="8" spans="1:9" ht="18.75" customHeight="1">
      <c r="A8" s="7"/>
      <c r="B8" s="8" t="s">
        <v>12</v>
      </c>
      <c r="C8" s="8"/>
      <c r="D8" s="8"/>
      <c r="E8" s="8"/>
      <c r="F8" s="8"/>
      <c r="G8" s="8"/>
      <c r="H8" s="8"/>
      <c r="I8" s="8"/>
    </row>
    <row r="9" spans="1:9" ht="18.75">
      <c r="A9" s="9">
        <v>11010000</v>
      </c>
      <c r="B9" s="10" t="s">
        <v>13</v>
      </c>
      <c r="C9" s="11">
        <v>229289.6</v>
      </c>
      <c r="D9" s="12">
        <v>227903.1</v>
      </c>
      <c r="E9" s="13">
        <f aca="true" t="shared" si="0" ref="E9:E30">D9/C9</f>
        <v>0.9939530619792611</v>
      </c>
      <c r="F9" s="12">
        <f aca="true" t="shared" si="1" ref="F9:F30">D9-C9</f>
        <v>-1386.5</v>
      </c>
      <c r="G9" s="12">
        <v>227689</v>
      </c>
      <c r="H9" s="13">
        <f aca="true" t="shared" si="2" ref="H9:H28">D9/G9</f>
        <v>1.000940317714075</v>
      </c>
      <c r="I9" s="12">
        <f aca="true" t="shared" si="3" ref="I9:I28">D9-G9</f>
        <v>214.10000000000582</v>
      </c>
    </row>
    <row r="10" spans="1:9" ht="18.75">
      <c r="A10" s="9">
        <v>11020200</v>
      </c>
      <c r="B10" s="10" t="s">
        <v>14</v>
      </c>
      <c r="C10" s="11">
        <v>189</v>
      </c>
      <c r="D10" s="12">
        <v>228.9</v>
      </c>
      <c r="E10" s="13">
        <f t="shared" si="0"/>
        <v>1.2111111111111112</v>
      </c>
      <c r="F10" s="12">
        <f t="shared" si="1"/>
        <v>39.900000000000006</v>
      </c>
      <c r="G10" s="12">
        <v>2.7</v>
      </c>
      <c r="H10" s="13">
        <f t="shared" si="2"/>
        <v>84.77777777777777</v>
      </c>
      <c r="I10" s="12">
        <f t="shared" si="3"/>
        <v>226.20000000000002</v>
      </c>
    </row>
    <row r="11" spans="1:9" ht="37.5">
      <c r="A11" s="9">
        <v>13030100</v>
      </c>
      <c r="B11" s="10" t="s">
        <v>15</v>
      </c>
      <c r="C11" s="11">
        <v>36.6</v>
      </c>
      <c r="D11" s="12">
        <v>49.7</v>
      </c>
      <c r="E11" s="13">
        <f t="shared" si="0"/>
        <v>1.3579234972677596</v>
      </c>
      <c r="F11" s="12">
        <f t="shared" si="1"/>
        <v>13.100000000000001</v>
      </c>
      <c r="G11" s="12">
        <v>42.9</v>
      </c>
      <c r="H11" s="13">
        <f t="shared" si="2"/>
        <v>1.1585081585081587</v>
      </c>
      <c r="I11" s="12">
        <f t="shared" si="3"/>
        <v>6.800000000000004</v>
      </c>
    </row>
    <row r="12" spans="1:9" ht="37.5">
      <c r="A12" s="9">
        <v>14040000</v>
      </c>
      <c r="B12" s="10" t="s">
        <v>16</v>
      </c>
      <c r="C12" s="11">
        <v>10217.4</v>
      </c>
      <c r="D12" s="12">
        <v>11070</v>
      </c>
      <c r="E12" s="13">
        <f t="shared" si="0"/>
        <v>1.0834458864290328</v>
      </c>
      <c r="F12" s="12">
        <f t="shared" si="1"/>
        <v>852.6000000000004</v>
      </c>
      <c r="G12" s="12">
        <v>9003.4</v>
      </c>
      <c r="H12" s="13">
        <f t="shared" si="2"/>
        <v>1.2295355088077837</v>
      </c>
      <c r="I12" s="12">
        <f t="shared" si="3"/>
        <v>2066.6000000000004</v>
      </c>
    </row>
    <row r="13" spans="1:9" ht="37.5">
      <c r="A13" s="9">
        <v>14021900</v>
      </c>
      <c r="B13" s="10" t="s">
        <v>17</v>
      </c>
      <c r="C13" s="11">
        <v>2476</v>
      </c>
      <c r="D13" s="12">
        <v>2619.7</v>
      </c>
      <c r="E13" s="13">
        <f t="shared" si="0"/>
        <v>1.0580371567043618</v>
      </c>
      <c r="F13" s="12">
        <f t="shared" si="1"/>
        <v>143.69999999999982</v>
      </c>
      <c r="G13" s="12">
        <v>529.5</v>
      </c>
      <c r="H13" s="13">
        <f t="shared" si="2"/>
        <v>4.947497639282341</v>
      </c>
      <c r="I13" s="12">
        <f t="shared" si="3"/>
        <v>2090.2</v>
      </c>
    </row>
    <row r="14" spans="1:9" ht="37.5">
      <c r="A14" s="9">
        <v>14031900</v>
      </c>
      <c r="B14" s="10" t="s">
        <v>18</v>
      </c>
      <c r="C14" s="11">
        <v>9960</v>
      </c>
      <c r="D14" s="12">
        <v>9977.8</v>
      </c>
      <c r="E14" s="13">
        <f t="shared" si="0"/>
        <v>1.0017871485943775</v>
      </c>
      <c r="F14" s="12">
        <f t="shared" si="1"/>
        <v>17.799999999999272</v>
      </c>
      <c r="G14" s="12">
        <v>3193.4</v>
      </c>
      <c r="H14" s="13">
        <f t="shared" si="2"/>
        <v>3.1245067952652343</v>
      </c>
      <c r="I14" s="12">
        <f t="shared" si="3"/>
        <v>6784.4</v>
      </c>
    </row>
    <row r="15" spans="1:9" ht="36.75" customHeight="1">
      <c r="A15" s="9" t="s">
        <v>19</v>
      </c>
      <c r="B15" s="10" t="s">
        <v>20</v>
      </c>
      <c r="C15" s="11">
        <v>7420</v>
      </c>
      <c r="D15" s="12">
        <v>8278.7</v>
      </c>
      <c r="E15" s="13">
        <f t="shared" si="0"/>
        <v>1.1157277628032345</v>
      </c>
      <c r="F15" s="12">
        <f t="shared" si="1"/>
        <v>858.7000000000007</v>
      </c>
      <c r="G15" s="12">
        <v>5100.6</v>
      </c>
      <c r="H15" s="13">
        <f t="shared" si="2"/>
        <v>1.6230835587970043</v>
      </c>
      <c r="I15" s="12">
        <f t="shared" si="3"/>
        <v>3178.1000000000004</v>
      </c>
    </row>
    <row r="16" spans="1:9" ht="18.75" customHeight="1">
      <c r="A16" s="9" t="s">
        <v>21</v>
      </c>
      <c r="B16" s="10" t="s">
        <v>22</v>
      </c>
      <c r="C16" s="11">
        <v>18475</v>
      </c>
      <c r="D16" s="12">
        <v>20390</v>
      </c>
      <c r="E16" s="13">
        <f t="shared" si="0"/>
        <v>1.1036535859269283</v>
      </c>
      <c r="F16" s="12">
        <f t="shared" si="1"/>
        <v>1915</v>
      </c>
      <c r="G16" s="12">
        <v>17221.3</v>
      </c>
      <c r="H16" s="13">
        <f t="shared" si="2"/>
        <v>1.1839988851015895</v>
      </c>
      <c r="I16" s="12">
        <f t="shared" si="3"/>
        <v>3168.7000000000007</v>
      </c>
    </row>
    <row r="17" spans="1:9" ht="18.75">
      <c r="A17" s="9" t="s">
        <v>23</v>
      </c>
      <c r="B17" s="10" t="s">
        <v>24</v>
      </c>
      <c r="C17" s="11">
        <v>130</v>
      </c>
      <c r="D17" s="12">
        <v>136.3</v>
      </c>
      <c r="E17" s="13">
        <f t="shared" si="0"/>
        <v>1.0484615384615386</v>
      </c>
      <c r="F17" s="12">
        <f t="shared" si="1"/>
        <v>6.300000000000011</v>
      </c>
      <c r="G17" s="12">
        <v>50</v>
      </c>
      <c r="H17" s="13">
        <f t="shared" si="2"/>
        <v>2.7260000000000004</v>
      </c>
      <c r="I17" s="12">
        <f t="shared" si="3"/>
        <v>86.30000000000001</v>
      </c>
    </row>
    <row r="18" spans="1:9" ht="18.75">
      <c r="A18" s="9">
        <v>18030000</v>
      </c>
      <c r="B18" s="10" t="s">
        <v>25</v>
      </c>
      <c r="C18" s="11">
        <v>42</v>
      </c>
      <c r="D18" s="12">
        <v>68</v>
      </c>
      <c r="E18" s="13">
        <f t="shared" si="0"/>
        <v>1.619047619047619</v>
      </c>
      <c r="F18" s="12">
        <f t="shared" si="1"/>
        <v>26</v>
      </c>
      <c r="G18" s="12">
        <v>40.1</v>
      </c>
      <c r="H18" s="13">
        <f t="shared" si="2"/>
        <v>1.6957605985037405</v>
      </c>
      <c r="I18" s="12">
        <f t="shared" si="3"/>
        <v>27.9</v>
      </c>
    </row>
    <row r="19" spans="1:9" ht="18.75">
      <c r="A19" s="9">
        <v>18050000</v>
      </c>
      <c r="B19" s="10" t="s">
        <v>26</v>
      </c>
      <c r="C19" s="11">
        <v>34150</v>
      </c>
      <c r="D19" s="12">
        <v>36494.1</v>
      </c>
      <c r="E19" s="13">
        <f t="shared" si="0"/>
        <v>1.068641288433382</v>
      </c>
      <c r="F19" s="12">
        <f t="shared" si="1"/>
        <v>2344.0999999999985</v>
      </c>
      <c r="G19" s="12">
        <v>29098.8</v>
      </c>
      <c r="H19" s="13">
        <f t="shared" si="2"/>
        <v>1.254144500804157</v>
      </c>
      <c r="I19" s="12">
        <f t="shared" si="3"/>
        <v>7395.299999999999</v>
      </c>
    </row>
    <row r="20" spans="1:12" ht="56.25">
      <c r="A20" s="9">
        <v>22010300</v>
      </c>
      <c r="B20" s="10" t="s">
        <v>27</v>
      </c>
      <c r="C20" s="11">
        <v>42</v>
      </c>
      <c r="D20" s="12">
        <v>44.5</v>
      </c>
      <c r="E20" s="13">
        <f t="shared" si="0"/>
        <v>1.0595238095238095</v>
      </c>
      <c r="F20" s="12">
        <f t="shared" si="1"/>
        <v>2.5</v>
      </c>
      <c r="G20" s="12">
        <v>46.7</v>
      </c>
      <c r="H20" s="13">
        <f t="shared" si="2"/>
        <v>0.9528907922912205</v>
      </c>
      <c r="I20" s="12">
        <f t="shared" si="3"/>
        <v>-2.200000000000003</v>
      </c>
      <c r="L20" s="1" t="s">
        <v>28</v>
      </c>
    </row>
    <row r="21" spans="1:9" ht="30.75">
      <c r="A21" s="9" t="s">
        <v>29</v>
      </c>
      <c r="B21" s="10" t="s">
        <v>30</v>
      </c>
      <c r="C21" s="14">
        <v>4958</v>
      </c>
      <c r="D21" s="15">
        <v>5001.2</v>
      </c>
      <c r="E21" s="13">
        <f t="shared" si="0"/>
        <v>1.008713190802743</v>
      </c>
      <c r="F21" s="12">
        <f t="shared" si="1"/>
        <v>43.19999999999982</v>
      </c>
      <c r="G21" s="15">
        <v>5821.1</v>
      </c>
      <c r="H21" s="13">
        <f t="shared" si="2"/>
        <v>0.8591503324113998</v>
      </c>
      <c r="I21" s="12">
        <f t="shared" si="3"/>
        <v>-819.9000000000005</v>
      </c>
    </row>
    <row r="22" spans="1:9" ht="18.75">
      <c r="A22" s="9">
        <v>22080400</v>
      </c>
      <c r="B22" s="16" t="s">
        <v>31</v>
      </c>
      <c r="C22" s="14">
        <v>2890</v>
      </c>
      <c r="D22" s="15">
        <v>3434.1</v>
      </c>
      <c r="E22" s="13">
        <f t="shared" si="0"/>
        <v>1.1882698961937717</v>
      </c>
      <c r="F22" s="12">
        <f t="shared" si="1"/>
        <v>544.0999999999999</v>
      </c>
      <c r="G22" s="15">
        <v>2512</v>
      </c>
      <c r="H22" s="13">
        <f t="shared" si="2"/>
        <v>1.367078025477707</v>
      </c>
      <c r="I22" s="12">
        <f t="shared" si="3"/>
        <v>922.0999999999999</v>
      </c>
    </row>
    <row r="23" spans="1:9" ht="18.75">
      <c r="A23" s="9">
        <v>22090000</v>
      </c>
      <c r="B23" s="16" t="s">
        <v>32</v>
      </c>
      <c r="C23" s="14">
        <v>17</v>
      </c>
      <c r="D23" s="15">
        <v>26.8</v>
      </c>
      <c r="E23" s="13">
        <f t="shared" si="0"/>
        <v>1.576470588235294</v>
      </c>
      <c r="F23" s="12">
        <f t="shared" si="1"/>
        <v>9.8</v>
      </c>
      <c r="G23" s="15">
        <v>34.4</v>
      </c>
      <c r="H23" s="13">
        <f t="shared" si="2"/>
        <v>0.7790697674418605</v>
      </c>
      <c r="I23" s="12">
        <f t="shared" si="3"/>
        <v>-7.599999999999998</v>
      </c>
    </row>
    <row r="24" spans="1:9" ht="30.75">
      <c r="A24" s="9" t="s">
        <v>33</v>
      </c>
      <c r="B24" s="16" t="s">
        <v>34</v>
      </c>
      <c r="C24" s="14">
        <v>98.3</v>
      </c>
      <c r="D24" s="15">
        <v>189.6</v>
      </c>
      <c r="E24" s="13">
        <f t="shared" si="0"/>
        <v>1.9287894201424212</v>
      </c>
      <c r="F24" s="12">
        <f t="shared" si="1"/>
        <v>91.3</v>
      </c>
      <c r="G24" s="15">
        <v>162.1</v>
      </c>
      <c r="H24" s="13">
        <f t="shared" si="2"/>
        <v>1.1696483652066625</v>
      </c>
      <c r="I24" s="12">
        <f t="shared" si="3"/>
        <v>27.5</v>
      </c>
    </row>
    <row r="25" spans="1:9" ht="18.75">
      <c r="A25" s="9">
        <v>24060000</v>
      </c>
      <c r="B25" s="16" t="s">
        <v>35</v>
      </c>
      <c r="C25" s="14">
        <v>3770</v>
      </c>
      <c r="D25" s="15">
        <v>4291.9</v>
      </c>
      <c r="E25" s="13">
        <f t="shared" si="0"/>
        <v>1.1384350132625993</v>
      </c>
      <c r="F25" s="12">
        <f t="shared" si="1"/>
        <v>521.8999999999996</v>
      </c>
      <c r="G25" s="15">
        <v>705</v>
      </c>
      <c r="H25" s="13">
        <f t="shared" si="2"/>
        <v>6.087801418439716</v>
      </c>
      <c r="I25" s="12">
        <f t="shared" si="3"/>
        <v>3586.8999999999996</v>
      </c>
    </row>
    <row r="26" spans="1:9" ht="18.75">
      <c r="A26" s="9"/>
      <c r="B26" s="17" t="s">
        <v>36</v>
      </c>
      <c r="C26" s="14">
        <f>SUM(C9:C25)</f>
        <v>324160.89999999997</v>
      </c>
      <c r="D26" s="14">
        <f>SUM(D9:D25)</f>
        <v>330204.39999999997</v>
      </c>
      <c r="E26" s="13">
        <f t="shared" si="0"/>
        <v>1.0186435193140198</v>
      </c>
      <c r="F26" s="12">
        <f t="shared" si="1"/>
        <v>6043.5</v>
      </c>
      <c r="G26" s="14">
        <f>SUM(G9:G25)</f>
        <v>301252.99999999994</v>
      </c>
      <c r="H26" s="18">
        <f t="shared" si="2"/>
        <v>1.09610327532008</v>
      </c>
      <c r="I26" s="11">
        <f t="shared" si="3"/>
        <v>28951.400000000023</v>
      </c>
    </row>
    <row r="27" spans="1:9" ht="18.75">
      <c r="A27" s="9">
        <v>41050000</v>
      </c>
      <c r="B27" s="16" t="s">
        <v>37</v>
      </c>
      <c r="C27" s="14">
        <v>15153.5</v>
      </c>
      <c r="D27" s="15">
        <v>15051.2</v>
      </c>
      <c r="E27" s="13">
        <f t="shared" si="0"/>
        <v>0.9932490843699476</v>
      </c>
      <c r="F27" s="12">
        <f t="shared" si="1"/>
        <v>-102.29999999999927</v>
      </c>
      <c r="G27" s="15">
        <v>6001.4</v>
      </c>
      <c r="H27" s="13">
        <f t="shared" si="2"/>
        <v>2.507948145432733</v>
      </c>
      <c r="I27" s="12">
        <f t="shared" si="3"/>
        <v>9049.800000000001</v>
      </c>
    </row>
    <row r="28" spans="1:9" ht="18.75">
      <c r="A28" s="9">
        <v>41033900</v>
      </c>
      <c r="B28" s="16" t="s">
        <v>38</v>
      </c>
      <c r="C28" s="14">
        <v>76159.9</v>
      </c>
      <c r="D28" s="15">
        <v>76159.9</v>
      </c>
      <c r="E28" s="13">
        <f t="shared" si="0"/>
        <v>1</v>
      </c>
      <c r="F28" s="12">
        <f t="shared" si="1"/>
        <v>0</v>
      </c>
      <c r="G28" s="15">
        <v>81228.9</v>
      </c>
      <c r="H28" s="13">
        <f t="shared" si="2"/>
        <v>0.9375961018799959</v>
      </c>
      <c r="I28" s="12">
        <f t="shared" si="3"/>
        <v>-5069</v>
      </c>
    </row>
    <row r="29" spans="1:9" ht="18.75">
      <c r="A29" s="9"/>
      <c r="B29" s="16"/>
      <c r="C29" s="14"/>
      <c r="D29" s="15"/>
      <c r="E29" s="13" t="e">
        <f t="shared" si="0"/>
        <v>#DIV/0!</v>
      </c>
      <c r="F29" s="12">
        <f t="shared" si="1"/>
        <v>0</v>
      </c>
      <c r="G29" s="15"/>
      <c r="H29" s="13"/>
      <c r="I29" s="12"/>
    </row>
    <row r="30" spans="1:9" ht="18.75">
      <c r="A30" s="19"/>
      <c r="B30" s="20" t="s">
        <v>39</v>
      </c>
      <c r="C30" s="21">
        <f>C26+C27+C28+C29</f>
        <v>415474.29999999993</v>
      </c>
      <c r="D30" s="21">
        <f>D26+D27+D28+D29</f>
        <v>421415.5</v>
      </c>
      <c r="E30" s="22">
        <f t="shared" si="0"/>
        <v>1.0142998014558302</v>
      </c>
      <c r="F30" s="23">
        <f t="shared" si="1"/>
        <v>5941.20000000007</v>
      </c>
      <c r="G30" s="21">
        <f>G26+G27+G28+G29</f>
        <v>388483.29999999993</v>
      </c>
      <c r="H30" s="24">
        <f>D30/G30</f>
        <v>1.0847712115295562</v>
      </c>
      <c r="I30" s="25">
        <f>D30-G30</f>
        <v>32932.20000000007</v>
      </c>
    </row>
    <row r="31" spans="1:9" ht="12.75" customHeight="1">
      <c r="A31" s="26"/>
      <c r="B31" s="27" t="s">
        <v>40</v>
      </c>
      <c r="C31" s="27"/>
      <c r="D31" s="27"/>
      <c r="E31" s="28"/>
      <c r="F31" s="29"/>
      <c r="G31" s="27"/>
      <c r="H31" s="27"/>
      <c r="I31" s="27"/>
    </row>
    <row r="32" spans="1:9" ht="18.75">
      <c r="A32" s="30"/>
      <c r="B32" s="31"/>
      <c r="C32" s="32"/>
      <c r="D32" s="33"/>
      <c r="E32" s="13"/>
      <c r="F32" s="12">
        <f aca="true" t="shared" si="4" ref="F32:F42">D32-C32</f>
        <v>0</v>
      </c>
      <c r="G32" s="33"/>
      <c r="H32" s="32"/>
      <c r="I32" s="32"/>
    </row>
    <row r="33" spans="1:9" ht="18.75">
      <c r="A33" s="34">
        <v>19010000</v>
      </c>
      <c r="B33" s="16" t="s">
        <v>41</v>
      </c>
      <c r="C33" s="12">
        <v>200</v>
      </c>
      <c r="D33" s="12">
        <v>283.8</v>
      </c>
      <c r="E33" s="13">
        <f aca="true" t="shared" si="5" ref="E33:E42">D33/C33</f>
        <v>1.419</v>
      </c>
      <c r="F33" s="12">
        <f t="shared" si="4"/>
        <v>83.80000000000001</v>
      </c>
      <c r="G33" s="12">
        <v>202.1</v>
      </c>
      <c r="H33" s="13">
        <f>D33/G33</f>
        <v>1.4042553191489362</v>
      </c>
      <c r="I33" s="12">
        <f aca="true" t="shared" si="6" ref="I33:I42">D33-G33</f>
        <v>81.70000000000002</v>
      </c>
    </row>
    <row r="34" spans="1:9" ht="41.25" customHeight="1">
      <c r="A34" s="34">
        <v>21110000</v>
      </c>
      <c r="B34" s="16" t="s">
        <v>42</v>
      </c>
      <c r="C34" s="12">
        <v>67.4</v>
      </c>
      <c r="D34" s="12">
        <v>210.6</v>
      </c>
      <c r="E34" s="13">
        <f t="shared" si="5"/>
        <v>3.124629080118694</v>
      </c>
      <c r="F34" s="12">
        <f t="shared" si="4"/>
        <v>143.2</v>
      </c>
      <c r="G34" s="12">
        <v>7.1</v>
      </c>
      <c r="H34" s="13">
        <f>D34/G34</f>
        <v>29.661971830985916</v>
      </c>
      <c r="I34" s="12">
        <f t="shared" si="6"/>
        <v>203.5</v>
      </c>
    </row>
    <row r="35" spans="1:9" ht="56.25">
      <c r="A35" s="34">
        <v>24062100</v>
      </c>
      <c r="B35" s="16" t="s">
        <v>43</v>
      </c>
      <c r="C35" s="12"/>
      <c r="D35" s="12">
        <v>45.4</v>
      </c>
      <c r="E35" s="13" t="e">
        <f t="shared" si="5"/>
        <v>#DIV/0!</v>
      </c>
      <c r="F35" s="12">
        <f t="shared" si="4"/>
        <v>45.4</v>
      </c>
      <c r="G35" s="12">
        <v>1025</v>
      </c>
      <c r="H35" s="13">
        <f>D35/G35</f>
        <v>0.044292682926829266</v>
      </c>
      <c r="I35" s="12">
        <f t="shared" si="6"/>
        <v>-979.6</v>
      </c>
    </row>
    <row r="36" spans="1:9" ht="18.75">
      <c r="A36" s="35">
        <v>25000000</v>
      </c>
      <c r="B36" s="10" t="s">
        <v>44</v>
      </c>
      <c r="C36" s="12">
        <v>5076.9</v>
      </c>
      <c r="D36" s="12">
        <v>18134.2</v>
      </c>
      <c r="E36" s="13">
        <f t="shared" si="5"/>
        <v>3.5719041147156734</v>
      </c>
      <c r="F36" s="12">
        <f t="shared" si="4"/>
        <v>13057.300000000001</v>
      </c>
      <c r="G36" s="12">
        <v>13335.2</v>
      </c>
      <c r="H36" s="13">
        <f>D36/G36</f>
        <v>1.3598746175535426</v>
      </c>
      <c r="I36" s="12">
        <f t="shared" si="6"/>
        <v>4799</v>
      </c>
    </row>
    <row r="37" spans="1:9" ht="38.25" customHeight="1">
      <c r="A37" s="35">
        <v>31030000</v>
      </c>
      <c r="B37" s="10" t="s">
        <v>45</v>
      </c>
      <c r="C37" s="12">
        <v>10736.1</v>
      </c>
      <c r="D37" s="12">
        <v>10736.2</v>
      </c>
      <c r="E37" s="13">
        <f t="shared" si="5"/>
        <v>1.0000093143692774</v>
      </c>
      <c r="F37" s="12">
        <f t="shared" si="4"/>
        <v>0.1000000000003638</v>
      </c>
      <c r="G37" s="12">
        <v>815.3</v>
      </c>
      <c r="H37" s="13"/>
      <c r="I37" s="12">
        <f t="shared" si="6"/>
        <v>9920.900000000001</v>
      </c>
    </row>
    <row r="38" spans="1:9" ht="18.75">
      <c r="A38" s="35">
        <v>33010000</v>
      </c>
      <c r="B38" s="10" t="s">
        <v>46</v>
      </c>
      <c r="C38" s="12">
        <v>1030.8</v>
      </c>
      <c r="D38" s="12">
        <v>1030.7</v>
      </c>
      <c r="E38" s="13">
        <f t="shared" si="5"/>
        <v>0.9999029879705085</v>
      </c>
      <c r="F38" s="12">
        <f t="shared" si="4"/>
        <v>-0.09999999999990905</v>
      </c>
      <c r="G38" s="12">
        <v>1356.7</v>
      </c>
      <c r="H38" s="13">
        <f>D38/G38</f>
        <v>0.7597110636102307</v>
      </c>
      <c r="I38" s="12">
        <f t="shared" si="6"/>
        <v>-326</v>
      </c>
    </row>
    <row r="39" spans="1:9" ht="18.75">
      <c r="A39" s="35"/>
      <c r="B39" s="36" t="s">
        <v>47</v>
      </c>
      <c r="C39" s="11">
        <f>SUM(C33:C38)</f>
        <v>17111.2</v>
      </c>
      <c r="D39" s="11">
        <f>SUM(D33:D38)</f>
        <v>30440.9</v>
      </c>
      <c r="E39" s="13">
        <f t="shared" si="5"/>
        <v>1.7790043947823648</v>
      </c>
      <c r="F39" s="12">
        <f t="shared" si="4"/>
        <v>13329.7</v>
      </c>
      <c r="G39" s="11">
        <f>SUM(G33:G38)</f>
        <v>16741.4</v>
      </c>
      <c r="H39" s="18">
        <f>D39/G39</f>
        <v>1.818300739484153</v>
      </c>
      <c r="I39" s="11">
        <f t="shared" si="6"/>
        <v>13699.5</v>
      </c>
    </row>
    <row r="40" spans="1:9" ht="18.75">
      <c r="A40" s="35"/>
      <c r="B40" s="10" t="s">
        <v>37</v>
      </c>
      <c r="C40" s="12">
        <v>2004.1</v>
      </c>
      <c r="D40" s="12">
        <v>1839.2</v>
      </c>
      <c r="E40" s="13">
        <f t="shared" si="5"/>
        <v>0.917718676712739</v>
      </c>
      <c r="F40" s="12">
        <f t="shared" si="4"/>
        <v>-164.89999999999986</v>
      </c>
      <c r="G40" s="12"/>
      <c r="H40" s="13"/>
      <c r="I40" s="12">
        <f t="shared" si="6"/>
        <v>1839.2</v>
      </c>
    </row>
    <row r="41" spans="1:9" ht="18.75">
      <c r="A41" s="37"/>
      <c r="B41" s="38" t="s">
        <v>48</v>
      </c>
      <c r="C41" s="39">
        <f>C39+C40</f>
        <v>19115.3</v>
      </c>
      <c r="D41" s="39">
        <f>D33+D34+D35+D36+D37+D38+D40</f>
        <v>32280.100000000002</v>
      </c>
      <c r="E41" s="28">
        <f t="shared" si="5"/>
        <v>1.6887048594581306</v>
      </c>
      <c r="F41" s="23">
        <f t="shared" si="4"/>
        <v>13164.800000000003</v>
      </c>
      <c r="G41" s="39">
        <f>G33+G34+G35+G36+G37+G38+G40</f>
        <v>16741.4</v>
      </c>
      <c r="H41" s="40">
        <f>D41/G41</f>
        <v>1.9281601299771822</v>
      </c>
      <c r="I41" s="41">
        <f t="shared" si="6"/>
        <v>15538.7</v>
      </c>
    </row>
    <row r="42" spans="1:9" ht="28.5" customHeight="1">
      <c r="A42" s="42"/>
      <c r="B42" s="43" t="s">
        <v>49</v>
      </c>
      <c r="C42" s="44">
        <f>C41+C30</f>
        <v>434589.5999999999</v>
      </c>
      <c r="D42" s="44">
        <f>D41+D30</f>
        <v>453695.6</v>
      </c>
      <c r="E42" s="28">
        <f t="shared" si="5"/>
        <v>1.0439633161953257</v>
      </c>
      <c r="F42" s="23">
        <f t="shared" si="4"/>
        <v>19106.00000000006</v>
      </c>
      <c r="G42" s="44">
        <f>G41+G30</f>
        <v>405224.69999999995</v>
      </c>
      <c r="H42" s="45">
        <f>D42/G42</f>
        <v>1.1196148704656947</v>
      </c>
      <c r="I42" s="46">
        <f t="shared" si="6"/>
        <v>48470.90000000002</v>
      </c>
    </row>
    <row r="43" s="47" customFormat="1" ht="18.75"/>
  </sheetData>
  <sheetProtection selectLockedCells="1" selectUnlockedCells="1"/>
  <mergeCells count="9">
    <mergeCell ref="A2:I2"/>
    <mergeCell ref="A3:I3"/>
    <mergeCell ref="B6:B7"/>
    <mergeCell ref="C6:C7"/>
    <mergeCell ref="D6:D7"/>
    <mergeCell ref="E6:F6"/>
    <mergeCell ref="G6:G7"/>
    <mergeCell ref="H6:H7"/>
    <mergeCell ref="I6:I7"/>
  </mergeCells>
  <printOptions horizontalCentered="1"/>
  <pageMargins left="0.19652777777777777" right="0.11805555555555555" top="0.31527777777777777" bottom="0.07847222222222222" header="0.5118055555555555" footer="0.5118055555555555"/>
  <pageSetup horizontalDpi="300" verticalDpi="300" orientation="landscape" paperSize="9" scale="6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Вікторія</cp:lastModifiedBy>
  <cp:lastPrinted>2024-01-09T13:15:49Z</cp:lastPrinted>
  <dcterms:modified xsi:type="dcterms:W3CDTF">2024-01-09T13:15:51Z</dcterms:modified>
  <cp:category/>
  <cp:version/>
  <cp:contentType/>
  <cp:contentStatus/>
</cp:coreProperties>
</file>